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095403BE-97E7-4875-AC19-3176862A3E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O14" i="2" l="1"/>
  <c r="N14" i="2"/>
  <c r="M14" i="2"/>
  <c r="L14" i="2"/>
  <c r="K14" i="2"/>
  <c r="AS11" i="2"/>
  <c r="AQ11" i="2"/>
  <c r="AP11" i="2"/>
  <c r="AO11" i="2"/>
  <c r="AN11" i="2"/>
  <c r="AM11" i="2"/>
  <c r="AG11" i="2"/>
  <c r="AE11" i="2"/>
  <c r="AD11" i="2"/>
  <c r="H16" i="2" s="1"/>
  <c r="AC11" i="2"/>
  <c r="AB11" i="2"/>
  <c r="F16" i="2" s="1"/>
  <c r="AA11" i="2"/>
  <c r="W11" i="2"/>
  <c r="U11" i="2"/>
  <c r="V11" i="2" s="1"/>
  <c r="T11" i="2"/>
  <c r="S11" i="2"/>
  <c r="R11" i="2"/>
  <c r="K11" i="2"/>
  <c r="K15" i="2" s="1"/>
  <c r="I11" i="2"/>
  <c r="J11" i="2" s="1"/>
  <c r="H11" i="2"/>
  <c r="H15" i="2" s="1"/>
  <c r="G11" i="2"/>
  <c r="F11" i="2"/>
  <c r="F15" i="2" s="1"/>
  <c r="E11" i="2"/>
  <c r="AF11" i="2" l="1"/>
  <c r="K16" i="2"/>
  <c r="K17" i="2" s="1"/>
  <c r="I16" i="2"/>
  <c r="G16" i="2"/>
  <c r="E16" i="2"/>
  <c r="M16" i="2" s="1"/>
  <c r="E15" i="2"/>
  <c r="G15" i="2"/>
  <c r="I15" i="2"/>
  <c r="F17" i="2"/>
  <c r="H17" i="2"/>
  <c r="L15" i="2" l="1"/>
  <c r="O15" i="2"/>
  <c r="J16" i="2"/>
  <c r="O16" i="2"/>
  <c r="N16" i="2"/>
  <c r="L16" i="2"/>
  <c r="I17" i="2"/>
  <c r="J17" i="2" s="1"/>
  <c r="G17" i="2"/>
  <c r="E17" i="2"/>
  <c r="M17" i="2" s="1"/>
  <c r="J15" i="2"/>
  <c r="M15" i="2"/>
  <c r="N15" i="2"/>
  <c r="O17" i="2"/>
  <c r="N17" i="2" l="1"/>
  <c r="L17" i="2"/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G20" i="1" l="1"/>
  <c r="O13" i="1"/>
  <c r="O17" i="1" s="1"/>
  <c r="O20" i="1" s="1"/>
  <c r="D14" i="1"/>
  <c r="F20" i="1"/>
  <c r="K17" i="1"/>
  <c r="E20" i="1"/>
  <c r="L17" i="1"/>
  <c r="H20" i="1"/>
  <c r="I17" i="1"/>
  <c r="L20" i="1" l="1"/>
  <c r="N13" i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<sst xmlns="http://schemas.openxmlformats.org/spreadsheetml/2006/main" count="181" uniqueCount="73">
  <si>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</si>
  <si>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</si>
  <si>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</si>
  <si>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</si>
  <si>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</si>
  <si>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</si>
  <si>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</si>
  <si>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</si>
  <si>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</si>
  <si>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</si>
  <si>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</si>
  <si>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</si>
  <si>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</si>
  <si>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</si>
  <si>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</si>
  <si>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</si>
  <si>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</si>
  <si>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</si>
  <si>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</si>
  <si>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</si>
  <si>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</si>
  <si>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</si>
  <si>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</si>
  <si>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</si>
  <si>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</si>
  <si>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</si>
  <si>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</si>
  <si>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</si>
  <si>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</si>
  <si>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</si>
  <si>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</si>
  <si>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</si>
  <si>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</si>
  <si>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</si>
  <si>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</si>
  <si>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</si>
  <si>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</si>
  <si>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</si>
  <si>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</si>
  <si>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</si>
  <si>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</si>
  <si>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LaJy = Laitilan Jyske  (1911),  kasvattajaseura</t>
  </si>
  <si>
    <t>MyVe = Mynämäen Vesa  (1920)</t>
  </si>
  <si>
    <t>ykköspesis</t>
  </si>
  <si>
    <t>Neea Helin</t>
  </si>
  <si>
    <t>16.4.1999   Laitila</t>
  </si>
  <si>
    <t>Jana</t>
  </si>
  <si>
    <t>PöU</t>
  </si>
  <si>
    <t>PöU = Pöytyän Urheilijat  (1945)</t>
  </si>
  <si>
    <t>Jana = Janakkalan Jana  (1929)</t>
  </si>
  <si>
    <t>26.05. 2019  MyVe - Fera  0-1  (1-4, 2-2)</t>
  </si>
  <si>
    <t xml:space="preserve">  20 v   1 kk 10 pv   </t>
  </si>
  <si>
    <t>4.  ottelu</t>
  </si>
  <si>
    <t>26.07. 2019  Pesä Ysit - MyVe  1-2  (2-6, 5-1, 3-3, 1-2)</t>
  </si>
  <si>
    <t xml:space="preserve">  20 v   3 kk 10 pv   </t>
  </si>
  <si>
    <t>10.</t>
  </si>
  <si>
    <t>12.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</si>
  <si>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</si>
  <si>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</si>
  <si>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</si>
  <si>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</si>
  <si>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</si>
  <si>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</si>
  <si>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</si>
  <si>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</si>
  <si>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</si>
  <si>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</si>
  <si>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</si>
  <si>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6.</t>
  </si>
  <si>
    <t>1.</t>
  </si>
  <si>
    <t>8.</t>
  </si>
  <si>
    <t>2.</t>
  </si>
  <si>
    <t>MyVe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</si>
</sst>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4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0.285156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2016</v>
      </c>
      <c r="C4" s="57" t="s">
        <v>71</v>
      </c>
      <c r="D4" s="58" t="s">
        <v>47</v>
      </c>
      <c r="E4" s="57"/>
      <c r="F4" s="59" t="s">
        <v>37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61">
        <v>2016</v>
      </c>
      <c r="C5" s="61" t="s">
        <v>67</v>
      </c>
      <c r="D5" s="62" t="s">
        <v>40</v>
      </c>
      <c r="E5" s="61"/>
      <c r="F5" s="62" t="s">
        <v>43</v>
      </c>
      <c r="G5" s="63"/>
      <c r="H5" s="64"/>
      <c r="I5" s="61"/>
      <c r="J5" s="61"/>
      <c r="K5" s="61"/>
      <c r="L5" s="61"/>
      <c r="M5" s="61"/>
      <c r="N5" s="65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61">
        <v>2017</v>
      </c>
      <c r="C6" s="61" t="s">
        <v>68</v>
      </c>
      <c r="D6" s="62" t="s">
        <v>40</v>
      </c>
      <c r="E6" s="61"/>
      <c r="F6" s="62" t="s">
        <v>43</v>
      </c>
      <c r="G6" s="63"/>
      <c r="H6" s="64"/>
      <c r="I6" s="61"/>
      <c r="J6" s="61"/>
      <c r="K6" s="61"/>
      <c r="L6" s="61"/>
      <c r="M6" s="61"/>
      <c r="N6" s="65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61">
        <v>2018</v>
      </c>
      <c r="C7" s="61" t="s">
        <v>69</v>
      </c>
      <c r="D7" s="62" t="s">
        <v>40</v>
      </c>
      <c r="E7" s="61"/>
      <c r="F7" s="62" t="s">
        <v>43</v>
      </c>
      <c r="G7" s="63"/>
      <c r="H7" s="64"/>
      <c r="I7" s="61"/>
      <c r="J7" s="61"/>
      <c r="K7" s="61"/>
      <c r="L7" s="61"/>
      <c r="M7" s="61"/>
      <c r="N7" s="65"/>
      <c r="O7" s="23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6"/>
      <c r="AH7" s="6"/>
      <c r="AI7" s="6"/>
      <c r="AJ7" s="6"/>
      <c r="AK7" s="6"/>
    </row>
    <row r="8" spans="1:37" ht="15" customHeight="1" x14ac:dyDescent="0.2">
      <c r="A8" s="1"/>
      <c r="B8" s="61">
        <v>2019</v>
      </c>
      <c r="C8" s="61" t="s">
        <v>70</v>
      </c>
      <c r="D8" s="62" t="s">
        <v>46</v>
      </c>
      <c r="E8" s="61"/>
      <c r="F8" s="62" t="s">
        <v>43</v>
      </c>
      <c r="G8" s="63"/>
      <c r="H8" s="64"/>
      <c r="I8" s="61"/>
      <c r="J8" s="61"/>
      <c r="K8" s="61"/>
      <c r="L8" s="61"/>
      <c r="M8" s="61"/>
      <c r="N8" s="65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24">
        <v>2019</v>
      </c>
      <c r="C9" s="24" t="s">
        <v>55</v>
      </c>
      <c r="D9" s="25" t="s">
        <v>40</v>
      </c>
      <c r="E9" s="24">
        <v>7</v>
      </c>
      <c r="F9" s="24">
        <v>0</v>
      </c>
      <c r="G9" s="24">
        <v>1</v>
      </c>
      <c r="H9" s="24">
        <v>3</v>
      </c>
      <c r="I9" s="24">
        <v>8</v>
      </c>
      <c r="J9" s="24">
        <v>5</v>
      </c>
      <c r="K9" s="24">
        <v>1</v>
      </c>
      <c r="L9" s="24">
        <v>1</v>
      </c>
      <c r="M9" s="24">
        <v>1</v>
      </c>
      <c r="N9" s="26">
        <v>0.34782608695652173</v>
      </c>
      <c r="O9" s="27">
        <v>23</v>
      </c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8"/>
      <c r="AH9" s="8"/>
      <c r="AI9" s="8"/>
      <c r="AJ9" s="8"/>
      <c r="AK9" s="6"/>
    </row>
    <row r="10" spans="1:37" ht="15" customHeight="1" x14ac:dyDescent="0.2">
      <c r="A10" s="1"/>
      <c r="B10" s="61">
        <v>2020</v>
      </c>
      <c r="C10" s="61" t="s">
        <v>70</v>
      </c>
      <c r="D10" s="62" t="s">
        <v>46</v>
      </c>
      <c r="E10" s="61"/>
      <c r="F10" s="62" t="s">
        <v>43</v>
      </c>
      <c r="G10" s="63"/>
      <c r="H10" s="64"/>
      <c r="I10" s="61"/>
      <c r="J10" s="61"/>
      <c r="K10" s="61"/>
      <c r="L10" s="61"/>
      <c r="M10" s="61"/>
      <c r="N10" s="65"/>
      <c r="O10" s="23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6"/>
      <c r="AH10" s="6"/>
      <c r="AI10" s="6"/>
      <c r="AJ10" s="6"/>
      <c r="AK10" s="6"/>
    </row>
    <row r="11" spans="1:37" ht="15" customHeight="1" x14ac:dyDescent="0.2">
      <c r="A11" s="1"/>
      <c r="B11" s="24">
        <v>2020</v>
      </c>
      <c r="C11" s="24" t="s">
        <v>56</v>
      </c>
      <c r="D11" s="25" t="s">
        <v>40</v>
      </c>
      <c r="E11" s="24">
        <v>1</v>
      </c>
      <c r="F11" s="24">
        <v>0</v>
      </c>
      <c r="G11" s="24">
        <v>0</v>
      </c>
      <c r="H11" s="24">
        <v>0</v>
      </c>
      <c r="I11" s="24">
        <v>1</v>
      </c>
      <c r="J11" s="24">
        <v>1</v>
      </c>
      <c r="K11" s="24">
        <v>0</v>
      </c>
      <c r="L11" s="24">
        <v>0</v>
      </c>
      <c r="M11" s="24">
        <v>0</v>
      </c>
      <c r="N11" s="26">
        <v>1</v>
      </c>
      <c r="O11" s="27">
        <v>1</v>
      </c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4"/>
      <c r="AC11" s="24"/>
      <c r="AD11" s="24"/>
      <c r="AE11" s="24"/>
      <c r="AF11" s="22"/>
      <c r="AG11" s="8"/>
      <c r="AH11" s="8"/>
      <c r="AI11" s="8"/>
      <c r="AJ11" s="8"/>
      <c r="AK11" s="6"/>
    </row>
    <row r="12" spans="1:37" ht="15" customHeight="1" x14ac:dyDescent="0.2">
      <c r="A12" s="1"/>
      <c r="B12" s="57">
        <v>2021</v>
      </c>
      <c r="C12" s="57" t="s">
        <v>68</v>
      </c>
      <c r="D12" s="58" t="s">
        <v>72</v>
      </c>
      <c r="E12" s="57"/>
      <c r="F12" s="59" t="s">
        <v>37</v>
      </c>
      <c r="G12" s="57"/>
      <c r="H12" s="57"/>
      <c r="I12" s="57"/>
      <c r="J12" s="57"/>
      <c r="K12" s="57"/>
      <c r="L12" s="57"/>
      <c r="M12" s="57"/>
      <c r="N12" s="60"/>
      <c r="O12" s="23"/>
      <c r="P12" s="24"/>
      <c r="Q12" s="24"/>
      <c r="R12" s="24"/>
      <c r="S12" s="24"/>
      <c r="T12" s="24"/>
      <c r="U12" s="28"/>
      <c r="V12" s="28"/>
      <c r="W12" s="28"/>
      <c r="X12" s="28"/>
      <c r="Y12" s="28"/>
      <c r="Z12" s="24"/>
      <c r="AA12" s="24"/>
      <c r="AB12" s="24"/>
      <c r="AC12" s="24"/>
      <c r="AD12" s="24"/>
      <c r="AE12" s="24"/>
      <c r="AF12" s="22"/>
      <c r="AG12" s="6"/>
      <c r="AH12" s="6"/>
      <c r="AI12" s="6"/>
      <c r="AJ12" s="6"/>
      <c r="AK12" s="6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SUM(E5:E12)</f>
        <v>8</v>
      </c>
      <c r="F13" s="17">
        <f t="shared" si="0"/>
        <v>0</v>
      </c>
      <c r="G13" s="17">
        <f t="shared" si="0"/>
        <v>1</v>
      </c>
      <c r="H13" s="17">
        <f t="shared" si="0"/>
        <v>3</v>
      </c>
      <c r="I13" s="17">
        <f t="shared" si="0"/>
        <v>9</v>
      </c>
      <c r="J13" s="17">
        <f t="shared" si="0"/>
        <v>6</v>
      </c>
      <c r="K13" s="17">
        <f t="shared" si="0"/>
        <v>1</v>
      </c>
      <c r="L13" s="17">
        <f t="shared" si="0"/>
        <v>1</v>
      </c>
      <c r="M13" s="17">
        <f t="shared" si="0"/>
        <v>1</v>
      </c>
      <c r="N13" s="29">
        <f>PRODUCT(I13/O13)</f>
        <v>0.375</v>
      </c>
      <c r="O13" s="30">
        <f t="shared" ref="O13:AE13" si="1">SUM(O5:O12)</f>
        <v>24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17">
        <f t="shared" si="1"/>
        <v>0</v>
      </c>
      <c r="T13" s="17">
        <f t="shared" si="1"/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25" t="s">
        <v>2</v>
      </c>
      <c r="C14" s="31"/>
      <c r="D14" s="32">
        <f>SUM(F13:H13)+((I13-F13-G13)/3)+(E13/3)+(Z13*25)+(AA13*25)+(AB13*10)+(AC13*25)+(AD13*20)+(AE13*15)</f>
        <v>9.3333333333333321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22"/>
      <c r="AG14" s="8"/>
      <c r="AH14" s="8"/>
      <c r="AI14" s="8"/>
      <c r="AJ14" s="8"/>
      <c r="AK14" s="6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8"/>
      <c r="AH15" s="8"/>
      <c r="AI15" s="8"/>
      <c r="AJ15" s="8"/>
      <c r="AK15" s="6"/>
    </row>
    <row r="16" spans="1:37" s="8" customFormat="1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27</v>
      </c>
      <c r="L16" s="17" t="s">
        <v>28</v>
      </c>
      <c r="M16" s="17" t="s">
        <v>29</v>
      </c>
      <c r="N16" s="17" t="s">
        <v>23</v>
      </c>
      <c r="O16" s="23"/>
      <c r="P16" s="37" t="s">
        <v>34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1"/>
      <c r="AC16" s="11"/>
      <c r="AD16" s="11"/>
      <c r="AE16" s="39"/>
      <c r="AF16" s="22"/>
      <c r="AG16" s="7"/>
      <c r="AK16" s="6"/>
    </row>
    <row r="17" spans="1:37" ht="15" customHeight="1" x14ac:dyDescent="0.2">
      <c r="A17" s="1"/>
      <c r="B17" s="37" t="s">
        <v>17</v>
      </c>
      <c r="C17" s="11"/>
      <c r="D17" s="39"/>
      <c r="E17" s="24">
        <f>PRODUCT(E13)</f>
        <v>8</v>
      </c>
      <c r="F17" s="24">
        <f>PRODUCT(F13)</f>
        <v>0</v>
      </c>
      <c r="G17" s="24">
        <f>PRODUCT(G13)</f>
        <v>1</v>
      </c>
      <c r="H17" s="24">
        <f>PRODUCT(H13)</f>
        <v>3</v>
      </c>
      <c r="I17" s="24">
        <f>PRODUCT(I13)</f>
        <v>9</v>
      </c>
      <c r="J17" s="1"/>
      <c r="K17" s="40">
        <f>PRODUCT((F17+G17)/E17)</f>
        <v>0.125</v>
      </c>
      <c r="L17" s="40">
        <f>PRODUCT(H17/E17)</f>
        <v>0.375</v>
      </c>
      <c r="M17" s="40">
        <f>PRODUCT(I17/E17)</f>
        <v>1.125</v>
      </c>
      <c r="N17" s="26">
        <f>PRODUCT(N13)</f>
        <v>0.375</v>
      </c>
      <c r="O17" s="23">
        <f>PRODUCT(O13)</f>
        <v>24</v>
      </c>
      <c r="P17" s="66" t="s">
        <v>21</v>
      </c>
      <c r="Q17" s="67"/>
      <c r="R17" s="68" t="s">
        <v>50</v>
      </c>
      <c r="S17" s="68"/>
      <c r="T17" s="68"/>
      <c r="U17" s="68"/>
      <c r="V17" s="68"/>
      <c r="W17" s="68"/>
      <c r="X17" s="68"/>
      <c r="Y17" s="68"/>
      <c r="Z17" s="68"/>
      <c r="AA17" s="69" t="s">
        <v>35</v>
      </c>
      <c r="AB17" s="70"/>
      <c r="AC17" s="70"/>
      <c r="AD17" s="70"/>
      <c r="AE17" s="71" t="s">
        <v>51</v>
      </c>
      <c r="AF17" s="22"/>
      <c r="AG17" s="8"/>
      <c r="AH17" s="8"/>
      <c r="AI17" s="8"/>
      <c r="AJ17" s="8"/>
      <c r="AK17" s="6"/>
    </row>
    <row r="18" spans="1:37" ht="15" customHeight="1" x14ac:dyDescent="0.2">
      <c r="A18" s="1"/>
      <c r="B18" s="41" t="s">
        <v>18</v>
      </c>
      <c r="C18" s="42"/>
      <c r="D18" s="43"/>
      <c r="E18" s="24"/>
      <c r="F18" s="24"/>
      <c r="G18" s="24"/>
      <c r="H18" s="24"/>
      <c r="I18" s="24"/>
      <c r="J18" s="1"/>
      <c r="K18" s="40"/>
      <c r="L18" s="40"/>
      <c r="M18" s="40"/>
      <c r="N18" s="26"/>
      <c r="O18" s="27"/>
      <c r="P18" s="72" t="s">
        <v>38</v>
      </c>
      <c r="Q18" s="73"/>
      <c r="R18" s="74" t="s">
        <v>53</v>
      </c>
      <c r="S18" s="74"/>
      <c r="T18" s="74"/>
      <c r="U18" s="74"/>
      <c r="V18" s="74"/>
      <c r="W18" s="74"/>
      <c r="X18" s="74"/>
      <c r="Y18" s="74"/>
      <c r="Z18" s="74"/>
      <c r="AA18" s="75" t="s">
        <v>52</v>
      </c>
      <c r="AB18" s="74"/>
      <c r="AC18" s="74"/>
      <c r="AD18" s="76"/>
      <c r="AE18" s="77" t="s">
        <v>54</v>
      </c>
      <c r="AF18" s="22"/>
      <c r="AG18" s="1"/>
      <c r="AH18" s="8"/>
      <c r="AI18" s="8"/>
      <c r="AJ18" s="8"/>
      <c r="AK18" s="6"/>
    </row>
    <row r="19" spans="1:37" ht="15" customHeight="1" x14ac:dyDescent="0.2">
      <c r="A19" s="1"/>
      <c r="B19" s="44" t="s">
        <v>19</v>
      </c>
      <c r="C19" s="45"/>
      <c r="D19" s="46"/>
      <c r="E19" s="28"/>
      <c r="F19" s="28"/>
      <c r="G19" s="28"/>
      <c r="H19" s="28"/>
      <c r="I19" s="28"/>
      <c r="J19" s="1"/>
      <c r="K19" s="47"/>
      <c r="L19" s="47"/>
      <c r="M19" s="47"/>
      <c r="N19" s="48"/>
      <c r="O19" s="23"/>
      <c r="P19" s="72" t="s">
        <v>39</v>
      </c>
      <c r="Q19" s="73"/>
      <c r="R19" s="74" t="s">
        <v>50</v>
      </c>
      <c r="S19" s="74"/>
      <c r="T19" s="74"/>
      <c r="U19" s="74"/>
      <c r="V19" s="74"/>
      <c r="W19" s="74"/>
      <c r="X19" s="74"/>
      <c r="Y19" s="74"/>
      <c r="Z19" s="74"/>
      <c r="AA19" s="75" t="s">
        <v>35</v>
      </c>
      <c r="AB19" s="74"/>
      <c r="AC19" s="74"/>
      <c r="AD19" s="76"/>
      <c r="AE19" s="77" t="s">
        <v>51</v>
      </c>
      <c r="AF19" s="22"/>
      <c r="AG19" s="1"/>
      <c r="AH19" s="8"/>
      <c r="AI19" s="8"/>
      <c r="AJ19" s="8"/>
      <c r="AK19" s="6"/>
    </row>
    <row r="20" spans="1:37" ht="15" customHeight="1" x14ac:dyDescent="0.2">
      <c r="A20" s="1"/>
      <c r="B20" s="49" t="s">
        <v>20</v>
      </c>
      <c r="C20" s="50"/>
      <c r="D20" s="51"/>
      <c r="E20" s="17">
        <f>SUM(E17:E19)</f>
        <v>8</v>
      </c>
      <c r="F20" s="17">
        <f>SUM(F17:F19)</f>
        <v>0</v>
      </c>
      <c r="G20" s="17">
        <f>SUM(G17:G19)</f>
        <v>1</v>
      </c>
      <c r="H20" s="17">
        <f>SUM(H17:H19)</f>
        <v>3</v>
      </c>
      <c r="I20" s="17">
        <f>SUM(I17:I19)</f>
        <v>9</v>
      </c>
      <c r="J20" s="1"/>
      <c r="K20" s="52">
        <f>PRODUCT((F20+G20)/E20)</f>
        <v>0.125</v>
      </c>
      <c r="L20" s="52">
        <f>PRODUCT(H20/E20)</f>
        <v>0.375</v>
      </c>
      <c r="M20" s="52">
        <f>PRODUCT(I20/E20)</f>
        <v>1.125</v>
      </c>
      <c r="N20" s="29">
        <f>PRODUCT(I20/O20)</f>
        <v>0.375</v>
      </c>
      <c r="O20" s="23">
        <f>SUM(O17:O19)</f>
        <v>24</v>
      </c>
      <c r="P20" s="78" t="s">
        <v>22</v>
      </c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1"/>
      <c r="AB20" s="80"/>
      <c r="AC20" s="80"/>
      <c r="AD20" s="81"/>
      <c r="AE20" s="82"/>
      <c r="AF20" s="22"/>
      <c r="AG20" s="1"/>
      <c r="AK20" s="6"/>
    </row>
    <row r="21" spans="1:37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53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1"/>
      <c r="AH21" s="8"/>
      <c r="AI21" s="8"/>
      <c r="AJ21" s="8"/>
      <c r="AK21" s="6"/>
    </row>
    <row r="22" spans="1:37" ht="15" customHeight="1" x14ac:dyDescent="0.25">
      <c r="A22" s="1"/>
      <c r="B22" s="1" t="s">
        <v>36</v>
      </c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3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23"/>
      <c r="AK22" s="6"/>
    </row>
    <row r="23" spans="1:37" ht="15" customHeight="1" x14ac:dyDescent="0.25">
      <c r="A23" s="1"/>
      <c r="B23" s="1"/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3"/>
      <c r="W23" s="1"/>
      <c r="X23" s="1"/>
      <c r="Y23" s="1"/>
      <c r="Z23" s="1"/>
      <c r="AA23" s="1"/>
      <c r="AB23" s="1"/>
      <c r="AC23" s="1"/>
      <c r="AD23" s="1"/>
      <c r="AE23" s="1"/>
      <c r="AF23" s="22"/>
      <c r="AK23" s="6"/>
    </row>
    <row r="24" spans="1:37" ht="15" customHeight="1" x14ac:dyDescent="0.25">
      <c r="A24" s="1"/>
      <c r="B24" s="1"/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3"/>
      <c r="W24" s="1"/>
      <c r="X24" s="1"/>
      <c r="Y24" s="1"/>
      <c r="Z24" s="1"/>
      <c r="AA24" s="1"/>
      <c r="AB24" s="1"/>
      <c r="AC24" s="1"/>
      <c r="AD24" s="1"/>
      <c r="AE24" s="1"/>
      <c r="AF24" s="22"/>
      <c r="AK24" s="6"/>
    </row>
    <row r="25" spans="1:37" ht="15" customHeight="1" x14ac:dyDescent="0.25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3"/>
      <c r="W25" s="1"/>
      <c r="X25" s="1"/>
      <c r="Y25" s="1"/>
      <c r="Z25" s="1"/>
      <c r="AA25" s="1"/>
      <c r="AB25" s="1"/>
      <c r="AC25" s="1"/>
      <c r="AD25" s="1"/>
      <c r="AE25" s="1"/>
      <c r="AF25" s="22"/>
      <c r="AK25" s="6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K26" s="6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K27" s="6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5"/>
      <c r="M68" s="55"/>
      <c r="N68" s="55"/>
      <c r="O68" s="3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6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5"/>
      <c r="M69" s="55"/>
      <c r="N69" s="55"/>
      <c r="O69" s="3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6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5"/>
      <c r="M70" s="55"/>
      <c r="N70" s="55"/>
      <c r="O70" s="3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6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5"/>
      <c r="M71" s="55"/>
      <c r="N71" s="55"/>
      <c r="O71" s="3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6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5"/>
      <c r="M72" s="55"/>
      <c r="N72" s="55"/>
      <c r="O72" s="3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6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5"/>
      <c r="M73" s="55"/>
      <c r="N73" s="55"/>
      <c r="O73" s="3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6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</sheetData>
  <sortState xmlns:xlrd2="http://schemas.microsoft.com/office/spreadsheetml/2017/richdata2" ref="D20:I21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bestFit="1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44</v>
      </c>
      <c r="C1" s="2"/>
      <c r="D1" s="3"/>
      <c r="E1" s="4" t="s">
        <v>45</v>
      </c>
      <c r="F1" s="83"/>
      <c r="G1" s="84"/>
      <c r="H1" s="84"/>
      <c r="I1" s="5"/>
      <c r="J1" s="3"/>
      <c r="K1" s="85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5"/>
      <c r="AF1" s="3"/>
      <c r="AG1" s="85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6" t="s">
        <v>57</v>
      </c>
      <c r="C2" s="87"/>
      <c r="D2" s="88"/>
      <c r="E2" s="12" t="s">
        <v>17</v>
      </c>
      <c r="F2" s="13"/>
      <c r="G2" s="13"/>
      <c r="H2" s="13"/>
      <c r="I2" s="19"/>
      <c r="J2" s="14"/>
      <c r="K2" s="27"/>
      <c r="L2" s="21" t="s">
        <v>58</v>
      </c>
      <c r="M2" s="13"/>
      <c r="N2" s="13"/>
      <c r="O2" s="20"/>
      <c r="P2" s="18"/>
      <c r="Q2" s="21" t="s">
        <v>59</v>
      </c>
      <c r="R2" s="13"/>
      <c r="S2" s="13"/>
      <c r="T2" s="13"/>
      <c r="U2" s="19"/>
      <c r="V2" s="20"/>
      <c r="W2" s="18"/>
      <c r="X2" s="89" t="s">
        <v>60</v>
      </c>
      <c r="Y2" s="90"/>
      <c r="Z2" s="91"/>
      <c r="AA2" s="12" t="s">
        <v>17</v>
      </c>
      <c r="AB2" s="13"/>
      <c r="AC2" s="13"/>
      <c r="AD2" s="13"/>
      <c r="AE2" s="19"/>
      <c r="AF2" s="14"/>
      <c r="AG2" s="27"/>
      <c r="AH2" s="21" t="s">
        <v>61</v>
      </c>
      <c r="AI2" s="13"/>
      <c r="AJ2" s="13"/>
      <c r="AK2" s="20"/>
      <c r="AL2" s="18"/>
      <c r="AM2" s="21" t="s">
        <v>59</v>
      </c>
      <c r="AN2" s="13"/>
      <c r="AO2" s="13"/>
      <c r="AP2" s="13"/>
      <c r="AQ2" s="19"/>
      <c r="AR2" s="20"/>
      <c r="AS2" s="9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23</v>
      </c>
      <c r="K3" s="92"/>
      <c r="L3" s="17" t="s">
        <v>14</v>
      </c>
      <c r="M3" s="17" t="s">
        <v>15</v>
      </c>
      <c r="N3" s="17" t="s">
        <v>62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23</v>
      </c>
      <c r="W3" s="92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23</v>
      </c>
      <c r="AG3" s="92"/>
      <c r="AH3" s="17" t="s">
        <v>14</v>
      </c>
      <c r="AI3" s="17" t="s">
        <v>15</v>
      </c>
      <c r="AJ3" s="17" t="s">
        <v>62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23</v>
      </c>
      <c r="AS3" s="9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4">
        <v>2016</v>
      </c>
      <c r="C4" s="24" t="s">
        <v>67</v>
      </c>
      <c r="D4" s="25" t="s">
        <v>40</v>
      </c>
      <c r="E4" s="24">
        <v>7</v>
      </c>
      <c r="F4" s="24">
        <v>0</v>
      </c>
      <c r="G4" s="24">
        <v>1</v>
      </c>
      <c r="H4" s="24">
        <v>2</v>
      </c>
      <c r="I4" s="24">
        <v>3</v>
      </c>
      <c r="J4" s="26">
        <v>0.3</v>
      </c>
      <c r="K4" s="23">
        <v>10</v>
      </c>
      <c r="L4" s="95"/>
      <c r="M4" s="95"/>
      <c r="N4" s="95"/>
      <c r="O4" s="17"/>
      <c r="P4" s="23"/>
      <c r="Q4" s="24">
        <v>2</v>
      </c>
      <c r="R4" s="24">
        <v>0</v>
      </c>
      <c r="S4" s="93">
        <v>2</v>
      </c>
      <c r="T4" s="24">
        <v>1</v>
      </c>
      <c r="U4" s="24">
        <v>3</v>
      </c>
      <c r="V4" s="96">
        <v>0.375</v>
      </c>
      <c r="W4" s="23">
        <v>8</v>
      </c>
      <c r="X4" s="24">
        <v>2016</v>
      </c>
      <c r="Y4" s="31" t="s">
        <v>71</v>
      </c>
      <c r="Z4" s="25" t="s">
        <v>47</v>
      </c>
      <c r="AA4" s="24">
        <v>1</v>
      </c>
      <c r="AB4" s="24">
        <v>0</v>
      </c>
      <c r="AC4" s="24">
        <v>0</v>
      </c>
      <c r="AD4" s="93">
        <v>0</v>
      </c>
      <c r="AE4" s="24">
        <v>1</v>
      </c>
      <c r="AF4" s="94">
        <v>0.33300000000000002</v>
      </c>
      <c r="AG4" s="35">
        <v>3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7"/>
      <c r="AS4" s="9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4">
        <v>2017</v>
      </c>
      <c r="C5" s="24" t="s">
        <v>68</v>
      </c>
      <c r="D5" s="25" t="s">
        <v>40</v>
      </c>
      <c r="E5" s="24">
        <v>21</v>
      </c>
      <c r="F5" s="24">
        <v>1</v>
      </c>
      <c r="G5" s="24">
        <v>10</v>
      </c>
      <c r="H5" s="24">
        <v>7</v>
      </c>
      <c r="I5" s="24">
        <v>36</v>
      </c>
      <c r="J5" s="26">
        <v>0.40899999999999997</v>
      </c>
      <c r="K5" s="23">
        <v>88</v>
      </c>
      <c r="L5" s="95"/>
      <c r="M5" s="95"/>
      <c r="N5" s="95"/>
      <c r="O5" s="17"/>
      <c r="P5" s="23"/>
      <c r="Q5" s="24"/>
      <c r="R5" s="24"/>
      <c r="S5" s="93"/>
      <c r="T5" s="24"/>
      <c r="U5" s="24"/>
      <c r="V5" s="96"/>
      <c r="W5" s="23"/>
      <c r="X5" s="24"/>
      <c r="Y5" s="31"/>
      <c r="Z5" s="25"/>
      <c r="AA5" s="24"/>
      <c r="AB5" s="24"/>
      <c r="AC5" s="24"/>
      <c r="AD5" s="93"/>
      <c r="AE5" s="24"/>
      <c r="AF5" s="94"/>
      <c r="AG5" s="35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7"/>
      <c r="AS5" s="9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4">
        <v>2018</v>
      </c>
      <c r="C6" s="24" t="s">
        <v>69</v>
      </c>
      <c r="D6" s="25" t="s">
        <v>40</v>
      </c>
      <c r="E6" s="24">
        <v>2</v>
      </c>
      <c r="F6" s="24">
        <v>0</v>
      </c>
      <c r="G6" s="24">
        <v>0</v>
      </c>
      <c r="H6" s="24">
        <v>1</v>
      </c>
      <c r="I6" s="24">
        <v>3</v>
      </c>
      <c r="J6" s="26">
        <v>0.3</v>
      </c>
      <c r="K6" s="23">
        <v>10</v>
      </c>
      <c r="L6" s="95"/>
      <c r="M6" s="95"/>
      <c r="N6" s="95"/>
      <c r="O6" s="17"/>
      <c r="P6" s="23"/>
      <c r="Q6" s="24"/>
      <c r="R6" s="24"/>
      <c r="S6" s="93"/>
      <c r="T6" s="24"/>
      <c r="U6" s="24"/>
      <c r="V6" s="96"/>
      <c r="W6" s="23"/>
      <c r="X6" s="24"/>
      <c r="Y6" s="31"/>
      <c r="Z6" s="25"/>
      <c r="AA6" s="24"/>
      <c r="AB6" s="24"/>
      <c r="AC6" s="24"/>
      <c r="AD6" s="93"/>
      <c r="AE6" s="24"/>
      <c r="AF6" s="94"/>
      <c r="AG6" s="35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7"/>
      <c r="AS6" s="9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4">
        <v>2019</v>
      </c>
      <c r="C7" s="24" t="s">
        <v>70</v>
      </c>
      <c r="D7" s="25" t="s">
        <v>46</v>
      </c>
      <c r="E7" s="24">
        <v>19</v>
      </c>
      <c r="F7" s="24">
        <v>1</v>
      </c>
      <c r="G7" s="24">
        <v>13</v>
      </c>
      <c r="H7" s="24">
        <v>2</v>
      </c>
      <c r="I7" s="24">
        <v>58</v>
      </c>
      <c r="J7" s="26">
        <v>0.4793</v>
      </c>
      <c r="K7" s="23">
        <v>121</v>
      </c>
      <c r="L7" s="95"/>
      <c r="M7" s="95"/>
      <c r="N7" s="95"/>
      <c r="O7" s="17"/>
      <c r="P7" s="23"/>
      <c r="Q7" s="24"/>
      <c r="R7" s="24"/>
      <c r="S7" s="93"/>
      <c r="T7" s="24"/>
      <c r="U7" s="24"/>
      <c r="V7" s="96"/>
      <c r="W7" s="118"/>
      <c r="X7" s="24"/>
      <c r="Y7" s="31"/>
      <c r="Z7" s="25"/>
      <c r="AA7" s="24"/>
      <c r="AB7" s="24"/>
      <c r="AC7" s="24"/>
      <c r="AD7" s="93"/>
      <c r="AE7" s="24"/>
      <c r="AF7" s="94"/>
      <c r="AG7" s="35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7"/>
      <c r="AS7" s="98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4">
        <v>2020</v>
      </c>
      <c r="C8" s="24" t="s">
        <v>70</v>
      </c>
      <c r="D8" s="25" t="s">
        <v>46</v>
      </c>
      <c r="E8" s="24">
        <v>10</v>
      </c>
      <c r="F8" s="24">
        <v>0</v>
      </c>
      <c r="G8" s="24">
        <v>2</v>
      </c>
      <c r="H8" s="24">
        <v>1</v>
      </c>
      <c r="I8" s="24">
        <v>22</v>
      </c>
      <c r="J8" s="26">
        <v>0.5</v>
      </c>
      <c r="K8" s="23">
        <v>44</v>
      </c>
      <c r="L8" s="95"/>
      <c r="M8" s="95"/>
      <c r="N8" s="95"/>
      <c r="O8" s="17"/>
      <c r="P8" s="23"/>
      <c r="Q8" s="24"/>
      <c r="R8" s="24"/>
      <c r="S8" s="93"/>
      <c r="T8" s="24"/>
      <c r="U8" s="24"/>
      <c r="V8" s="96"/>
      <c r="W8" s="23"/>
      <c r="X8" s="24"/>
      <c r="Y8" s="31"/>
      <c r="Z8" s="25"/>
      <c r="AA8" s="24"/>
      <c r="AB8" s="24"/>
      <c r="AC8" s="24"/>
      <c r="AD8" s="93"/>
      <c r="AE8" s="24"/>
      <c r="AF8" s="94"/>
      <c r="AG8" s="35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7"/>
      <c r="AS8" s="9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4"/>
      <c r="C9" s="31"/>
      <c r="D9" s="25"/>
      <c r="E9" s="24"/>
      <c r="F9" s="24"/>
      <c r="G9" s="24"/>
      <c r="H9" s="93"/>
      <c r="I9" s="24"/>
      <c r="J9" s="26"/>
      <c r="K9" s="23"/>
      <c r="L9" s="95"/>
      <c r="M9" s="95"/>
      <c r="N9" s="95"/>
      <c r="O9" s="17"/>
      <c r="P9" s="23"/>
      <c r="Q9" s="24"/>
      <c r="R9" s="24"/>
      <c r="S9" s="93"/>
      <c r="T9" s="24"/>
      <c r="U9" s="24"/>
      <c r="V9" s="96"/>
      <c r="W9" s="23"/>
      <c r="X9" s="24">
        <v>2021</v>
      </c>
      <c r="Y9" s="31" t="s">
        <v>68</v>
      </c>
      <c r="Z9" s="25" t="s">
        <v>72</v>
      </c>
      <c r="AA9" s="24">
        <v>12</v>
      </c>
      <c r="AB9" s="24">
        <v>0</v>
      </c>
      <c r="AC9" s="24">
        <v>3</v>
      </c>
      <c r="AD9" s="93">
        <v>20</v>
      </c>
      <c r="AE9" s="24">
        <v>60</v>
      </c>
      <c r="AF9" s="94">
        <v>0.70599999999999996</v>
      </c>
      <c r="AG9" s="35">
        <v>85</v>
      </c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97"/>
      <c r="AS9" s="98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4"/>
      <c r="C10" s="31"/>
      <c r="D10" s="25"/>
      <c r="E10" s="24"/>
      <c r="F10" s="24"/>
      <c r="G10" s="24"/>
      <c r="H10" s="93"/>
      <c r="I10" s="24"/>
      <c r="J10" s="94"/>
      <c r="K10" s="35"/>
      <c r="L10" s="95"/>
      <c r="M10" s="17"/>
      <c r="N10" s="17"/>
      <c r="O10" s="17"/>
      <c r="P10" s="23"/>
      <c r="Q10" s="24"/>
      <c r="R10" s="24"/>
      <c r="S10" s="93"/>
      <c r="T10" s="24"/>
      <c r="U10" s="24"/>
      <c r="V10" s="96"/>
      <c r="W10" s="35"/>
      <c r="X10" s="24"/>
      <c r="Y10" s="31"/>
      <c r="Z10" s="25"/>
      <c r="AA10" s="24"/>
      <c r="AB10" s="24"/>
      <c r="AC10" s="24"/>
      <c r="AD10" s="93"/>
      <c r="AE10" s="24"/>
      <c r="AF10" s="94"/>
      <c r="AG10" s="35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97"/>
      <c r="AS10" s="98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99" t="s">
        <v>63</v>
      </c>
      <c r="C11" s="100"/>
      <c r="D11" s="101"/>
      <c r="E11" s="102">
        <f>SUM(E4:E10)</f>
        <v>59</v>
      </c>
      <c r="F11" s="102">
        <f>SUM(F4:F10)</f>
        <v>2</v>
      </c>
      <c r="G11" s="102">
        <f>SUM(G4:G10)</f>
        <v>26</v>
      </c>
      <c r="H11" s="102">
        <f>SUM(H4:H10)</f>
        <v>13</v>
      </c>
      <c r="I11" s="102">
        <f>SUM(I4:I10)</f>
        <v>122</v>
      </c>
      <c r="J11" s="103">
        <f>PRODUCT(I11/K11)</f>
        <v>0.44688644688644691</v>
      </c>
      <c r="K11" s="27">
        <f>SUM(K4:K10)</f>
        <v>273</v>
      </c>
      <c r="L11" s="21"/>
      <c r="M11" s="19"/>
      <c r="N11" s="104"/>
      <c r="O11" s="105"/>
      <c r="P11" s="23"/>
      <c r="Q11" s="102">
        <f>SUM(Q4:Q10)</f>
        <v>2</v>
      </c>
      <c r="R11" s="102">
        <f>SUM(R4:R10)</f>
        <v>0</v>
      </c>
      <c r="S11" s="102">
        <f>SUM(S4:S10)</f>
        <v>2</v>
      </c>
      <c r="T11" s="102">
        <f>SUM(T4:T10)</f>
        <v>1</v>
      </c>
      <c r="U11" s="102">
        <f>SUM(U4:U10)</f>
        <v>3</v>
      </c>
      <c r="V11" s="103">
        <f>PRODUCT(U11/W11)</f>
        <v>0.375</v>
      </c>
      <c r="W11" s="27">
        <f>SUM(W4:W10)</f>
        <v>8</v>
      </c>
      <c r="X11" s="15" t="s">
        <v>63</v>
      </c>
      <c r="Y11" s="16"/>
      <c r="Z11" s="14"/>
      <c r="AA11" s="102">
        <f>SUM(AA4:AA10)</f>
        <v>13</v>
      </c>
      <c r="AB11" s="102">
        <f>SUM(AB4:AB10)</f>
        <v>0</v>
      </c>
      <c r="AC11" s="102">
        <f>SUM(AC4:AC10)</f>
        <v>3</v>
      </c>
      <c r="AD11" s="102">
        <f>SUM(AD4:AD10)</f>
        <v>20</v>
      </c>
      <c r="AE11" s="102">
        <f>SUM(AE4:AE10)</f>
        <v>61</v>
      </c>
      <c r="AF11" s="103">
        <f>PRODUCT(AE11/AG11)</f>
        <v>0.69318181818181823</v>
      </c>
      <c r="AG11" s="27">
        <f>SUM(AG4:AG10)</f>
        <v>88</v>
      </c>
      <c r="AH11" s="21"/>
      <c r="AI11" s="19"/>
      <c r="AJ11" s="104"/>
      <c r="AK11" s="105"/>
      <c r="AL11" s="23"/>
      <c r="AM11" s="102">
        <f>SUM(AM4:AM10)</f>
        <v>0</v>
      </c>
      <c r="AN11" s="102">
        <f>SUM(AN4:AN10)</f>
        <v>0</v>
      </c>
      <c r="AO11" s="102">
        <f>SUM(AO4:AO10)</f>
        <v>0</v>
      </c>
      <c r="AP11" s="102">
        <f>SUM(AP4:AP10)</f>
        <v>0</v>
      </c>
      <c r="AQ11" s="102">
        <f>SUM(AQ4:AQ10)</f>
        <v>0</v>
      </c>
      <c r="AR11" s="103">
        <v>0</v>
      </c>
      <c r="AS11" s="92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33"/>
      <c r="K12" s="35"/>
      <c r="L12" s="23"/>
      <c r="M12" s="23"/>
      <c r="N12" s="23"/>
      <c r="O12" s="23"/>
      <c r="P12" s="1"/>
      <c r="Q12" s="1"/>
      <c r="R12" s="1"/>
      <c r="S12" s="1"/>
      <c r="T12" s="1"/>
      <c r="U12" s="23"/>
      <c r="V12" s="23"/>
      <c r="W12" s="35"/>
      <c r="X12" s="1"/>
      <c r="Y12" s="1"/>
      <c r="Z12" s="1"/>
      <c r="AA12" s="1"/>
      <c r="AB12" s="1"/>
      <c r="AC12" s="1"/>
      <c r="AD12" s="1"/>
      <c r="AE12" s="1"/>
      <c r="AF12" s="33"/>
      <c r="AG12" s="35"/>
      <c r="AH12" s="23"/>
      <c r="AI12" s="23"/>
      <c r="AJ12" s="23"/>
      <c r="AK12" s="23"/>
      <c r="AL12" s="1"/>
      <c r="AM12" s="1"/>
      <c r="AN12" s="1"/>
      <c r="AO12" s="1"/>
      <c r="AP12" s="1"/>
      <c r="AQ12" s="23"/>
      <c r="AR12" s="23"/>
      <c r="AS12" s="35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66" t="s">
        <v>64</v>
      </c>
      <c r="C13" s="68"/>
      <c r="D13" s="106"/>
      <c r="E13" s="14" t="s">
        <v>4</v>
      </c>
      <c r="F13" s="17" t="s">
        <v>13</v>
      </c>
      <c r="G13" s="14" t="s">
        <v>14</v>
      </c>
      <c r="H13" s="17" t="s">
        <v>15</v>
      </c>
      <c r="I13" s="17" t="s">
        <v>3</v>
      </c>
      <c r="J13" s="17" t="s">
        <v>23</v>
      </c>
      <c r="K13" s="23"/>
      <c r="L13" s="17" t="s">
        <v>27</v>
      </c>
      <c r="M13" s="17" t="s">
        <v>28</v>
      </c>
      <c r="N13" s="17" t="s">
        <v>65</v>
      </c>
      <c r="O13" s="17" t="s">
        <v>66</v>
      </c>
      <c r="Q13" s="1"/>
      <c r="R13" s="1" t="s">
        <v>36</v>
      </c>
      <c r="S13" s="1"/>
      <c r="T13" s="1" t="s">
        <v>41</v>
      </c>
      <c r="U13" s="23"/>
      <c r="V13" s="35"/>
      <c r="W13" s="35"/>
      <c r="X13" s="35"/>
      <c r="Y13" s="35"/>
      <c r="Z13" s="35"/>
      <c r="AA13" s="35"/>
      <c r="AB13" s="35"/>
      <c r="AC13" s="1"/>
      <c r="AD13" s="1"/>
      <c r="AE13" s="1"/>
      <c r="AF13" s="1"/>
      <c r="AG13" s="1"/>
      <c r="AH13" s="1"/>
      <c r="AI13" s="1"/>
      <c r="AJ13" s="1"/>
      <c r="AK13" s="1"/>
      <c r="AM13" s="35"/>
      <c r="AN13" s="35"/>
      <c r="AO13" s="35"/>
      <c r="AP13" s="35"/>
      <c r="AQ13" s="35"/>
      <c r="AR13" s="35"/>
      <c r="AS13" s="35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37" t="s">
        <v>10</v>
      </c>
      <c r="C14" s="11"/>
      <c r="D14" s="39"/>
      <c r="E14" s="107">
        <v>8</v>
      </c>
      <c r="F14" s="107">
        <v>0</v>
      </c>
      <c r="G14" s="107">
        <v>1</v>
      </c>
      <c r="H14" s="107">
        <v>3</v>
      </c>
      <c r="I14" s="107">
        <v>9</v>
      </c>
      <c r="J14" s="108">
        <v>0.375</v>
      </c>
      <c r="K14" s="1">
        <f>PRODUCT(I14/J14)</f>
        <v>24</v>
      </c>
      <c r="L14" s="109">
        <f>PRODUCT((F14+G14)/E14)</f>
        <v>0.125</v>
      </c>
      <c r="M14" s="109">
        <f>PRODUCT(H14/E14)</f>
        <v>0.375</v>
      </c>
      <c r="N14" s="109">
        <f>PRODUCT((F14+G14+H14)/E14)</f>
        <v>0.5</v>
      </c>
      <c r="O14" s="109">
        <f>PRODUCT(I14/E14)</f>
        <v>1.125</v>
      </c>
      <c r="Q14" s="1"/>
      <c r="R14" s="1"/>
      <c r="S14" s="1"/>
      <c r="T14" s="1" t="s">
        <v>48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0" t="s">
        <v>57</v>
      </c>
      <c r="C15" s="111"/>
      <c r="D15" s="112"/>
      <c r="E15" s="107">
        <f>PRODUCT(E11+Q11)</f>
        <v>61</v>
      </c>
      <c r="F15" s="107">
        <f>PRODUCT(F11+R11)</f>
        <v>2</v>
      </c>
      <c r="G15" s="107">
        <f>PRODUCT(G11+S11)</f>
        <v>28</v>
      </c>
      <c r="H15" s="107">
        <f>PRODUCT(H11+T11)</f>
        <v>14</v>
      </c>
      <c r="I15" s="107">
        <f>PRODUCT(I11+U11)</f>
        <v>125</v>
      </c>
      <c r="J15" s="108">
        <f>PRODUCT(I15/K15)</f>
        <v>0.44483985765124556</v>
      </c>
      <c r="K15" s="1">
        <f>PRODUCT(K11+W11)</f>
        <v>281</v>
      </c>
      <c r="L15" s="109">
        <f>PRODUCT((F15+G15)/E15)</f>
        <v>0.49180327868852458</v>
      </c>
      <c r="M15" s="109">
        <f>PRODUCT(H15/E15)</f>
        <v>0.22950819672131148</v>
      </c>
      <c r="N15" s="109">
        <f>PRODUCT((F15+G15+H15)/E15)</f>
        <v>0.72131147540983609</v>
      </c>
      <c r="O15" s="109">
        <f>PRODUCT(I15/E15)</f>
        <v>2.0491803278688523</v>
      </c>
      <c r="Q15" s="1"/>
      <c r="R15" s="1"/>
      <c r="S15" s="1"/>
      <c r="T15" s="1" t="s">
        <v>42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59" t="s">
        <v>60</v>
      </c>
      <c r="C16" s="113"/>
      <c r="D16" s="114"/>
      <c r="E16" s="107">
        <f>PRODUCT(AA11+AM11)</f>
        <v>13</v>
      </c>
      <c r="F16" s="107">
        <f>PRODUCT(AB11+AN11)</f>
        <v>0</v>
      </c>
      <c r="G16" s="107">
        <f>PRODUCT(AC11+AO11)</f>
        <v>3</v>
      </c>
      <c r="H16" s="107">
        <f>PRODUCT(AD11+AP11)</f>
        <v>20</v>
      </c>
      <c r="I16" s="107">
        <f>PRODUCT(AE11+AQ11)</f>
        <v>61</v>
      </c>
      <c r="J16" s="108">
        <f>PRODUCT(I16/K16)</f>
        <v>0.69318181818181823</v>
      </c>
      <c r="K16" s="23">
        <f>PRODUCT(AG11+AS11)</f>
        <v>88</v>
      </c>
      <c r="L16" s="109">
        <f>PRODUCT((F16+G16)/E16)</f>
        <v>0.23076923076923078</v>
      </c>
      <c r="M16" s="109">
        <f>PRODUCT(H16/E16)</f>
        <v>1.5384615384615385</v>
      </c>
      <c r="N16" s="109">
        <f>PRODUCT((F16+G16+H16)/E16)</f>
        <v>1.7692307692307692</v>
      </c>
      <c r="O16" s="109">
        <f>PRODUCT(I16/E16)</f>
        <v>4.6923076923076925</v>
      </c>
      <c r="Q16" s="1"/>
      <c r="R16" s="1"/>
      <c r="S16" s="1"/>
      <c r="T16" s="1" t="s">
        <v>49</v>
      </c>
      <c r="U16" s="23"/>
      <c r="V16" s="2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3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15" t="s">
        <v>63</v>
      </c>
      <c r="C17" s="116"/>
      <c r="D17" s="117"/>
      <c r="E17" s="107">
        <f>SUM(E14:E16)</f>
        <v>82</v>
      </c>
      <c r="F17" s="107">
        <f t="shared" ref="F17:I17" si="0">SUM(F14:F16)</f>
        <v>2</v>
      </c>
      <c r="G17" s="107">
        <f t="shared" si="0"/>
        <v>32</v>
      </c>
      <c r="H17" s="107">
        <f t="shared" si="0"/>
        <v>37</v>
      </c>
      <c r="I17" s="107">
        <f t="shared" si="0"/>
        <v>195</v>
      </c>
      <c r="J17" s="108">
        <f>PRODUCT(I17/K17)</f>
        <v>0.49618320610687022</v>
      </c>
      <c r="K17" s="1">
        <f>SUM(K14:K16)</f>
        <v>393</v>
      </c>
      <c r="L17" s="109">
        <f>PRODUCT((F17+G17)/E17)</f>
        <v>0.41463414634146339</v>
      </c>
      <c r="M17" s="109">
        <f>PRODUCT(H17/E17)</f>
        <v>0.45121951219512196</v>
      </c>
      <c r="N17" s="109">
        <f>PRODUCT((F17+G17+H17)/E17)</f>
        <v>0.86585365853658536</v>
      </c>
      <c r="O17" s="109">
        <f>PRODUCT(I17/E17)</f>
        <v>2.3780487804878048</v>
      </c>
      <c r="Q17" s="23"/>
      <c r="R17" s="23"/>
      <c r="S17" s="2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23"/>
      <c r="F18" s="23"/>
      <c r="G18" s="23"/>
      <c r="H18" s="23"/>
      <c r="I18" s="23"/>
      <c r="J18" s="1"/>
      <c r="K18" s="1"/>
      <c r="L18" s="23"/>
      <c r="M18" s="23"/>
      <c r="N18" s="2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98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98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98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98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98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98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98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98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98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98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98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98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98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98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98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98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98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98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98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98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98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98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98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98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98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98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98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98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98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98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98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98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98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98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98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98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98" customFormat="1" ht="14.25" x14ac:dyDescent="0.2">
      <c r="A90" s="1"/>
      <c r="B90" s="1"/>
      <c r="C90" s="1"/>
      <c r="D90" s="1"/>
      <c r="Q90" s="23"/>
      <c r="R90" s="2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98" customFormat="1" ht="14.25" x14ac:dyDescent="0.2">
      <c r="A91" s="1"/>
      <c r="B91" s="1"/>
      <c r="C91" s="1"/>
      <c r="D91" s="1"/>
      <c r="Q91" s="23"/>
      <c r="R91" s="2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98" customFormat="1" ht="14.25" x14ac:dyDescent="0.2">
      <c r="A92" s="1"/>
      <c r="B92" s="1"/>
      <c r="C92" s="1"/>
      <c r="D92" s="1"/>
      <c r="Q92" s="23"/>
      <c r="R92" s="2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98" customFormat="1" ht="14.25" x14ac:dyDescent="0.2">
      <c r="A93" s="1"/>
      <c r="B93" s="1"/>
      <c r="C93" s="1"/>
      <c r="D93" s="1"/>
      <c r="Q93" s="23"/>
      <c r="R93" s="2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98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98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98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98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98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98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98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98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98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98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98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98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98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98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98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98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98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98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98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98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98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98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98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98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98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98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98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98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98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98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98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98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98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98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98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98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98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98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98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98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98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98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98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98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98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98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98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98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98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98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98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98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98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98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98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98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98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98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98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98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98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98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98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98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98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98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98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98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98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98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98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98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98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98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98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98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98" customFormat="1" ht="14.25" x14ac:dyDescent="0.2">
      <c r="A170" s="1"/>
      <c r="B170" s="1"/>
      <c r="C170" s="1"/>
      <c r="D170" s="1"/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98" customFormat="1" ht="14.25" x14ac:dyDescent="0.2">
      <c r="A171" s="1"/>
      <c r="B171" s="1"/>
      <c r="C171" s="1"/>
      <c r="D171" s="1"/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98" customFormat="1" ht="14.25" x14ac:dyDescent="0.2">
      <c r="A172" s="1"/>
      <c r="B172" s="1"/>
      <c r="C172" s="1"/>
      <c r="D172" s="1"/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98" customFormat="1" ht="14.25" x14ac:dyDescent="0.2">
      <c r="A173" s="1"/>
      <c r="B173" s="1"/>
      <c r="C173" s="1"/>
      <c r="D173" s="1"/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98" customFormat="1" ht="14.25" x14ac:dyDescent="0.2">
      <c r="A174" s="1"/>
      <c r="B174" s="1"/>
      <c r="C174" s="1"/>
      <c r="D174" s="1"/>
      <c r="Q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98" customFormat="1" ht="14.25" x14ac:dyDescent="0.2">
      <c r="Q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98" customFormat="1" ht="14.25" x14ac:dyDescent="0.2">
      <c r="Q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</row>
    <row r="177" spans="12:38" s="98" customFormat="1" ht="14.25" x14ac:dyDescent="0.2">
      <c r="Q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3"/>
    </row>
    <row r="178" spans="12:38" s="98" customFormat="1" ht="14.25" x14ac:dyDescent="0.2">
      <c r="Q178" s="23"/>
      <c r="R178" s="2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3"/>
    </row>
    <row r="179" spans="12:38" s="98" customFormat="1" ht="14.25" x14ac:dyDescent="0.2">
      <c r="L179" s="23"/>
      <c r="M179" s="23"/>
      <c r="N179" s="23"/>
      <c r="O179" s="23"/>
      <c r="P179" s="23"/>
      <c r="R179" s="2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3"/>
    </row>
    <row r="180" spans="12:38" s="98" customFormat="1" ht="14.25" x14ac:dyDescent="0.2">
      <c r="L180" s="23"/>
      <c r="M180" s="23"/>
      <c r="N180" s="23"/>
      <c r="O180" s="23"/>
      <c r="P180" s="23"/>
      <c r="R180" s="2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3"/>
    </row>
    <row r="181" spans="12:38" s="98" customFormat="1" ht="14.25" x14ac:dyDescent="0.2">
      <c r="L181" s="23"/>
      <c r="M181" s="23"/>
      <c r="N181" s="23"/>
      <c r="O181" s="23"/>
      <c r="P181" s="23"/>
      <c r="R181" s="2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23"/>
    </row>
    <row r="182" spans="12:38" s="98" customFormat="1" ht="14.25" x14ac:dyDescent="0.2">
      <c r="L182" s="23"/>
      <c r="M182" s="23"/>
      <c r="N182" s="23"/>
      <c r="O182" s="23"/>
      <c r="P182" s="23"/>
      <c r="R182" s="2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23"/>
    </row>
    <row r="183" spans="12:38" s="98" customFormat="1" x14ac:dyDescent="0.25">
      <c r="L183" s="35"/>
      <c r="M183" s="35"/>
      <c r="N183" s="35"/>
      <c r="O183" s="35"/>
      <c r="P183" s="35"/>
      <c r="R183" s="35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5"/>
      <c r="AL183" s="35"/>
    </row>
    <row r="184" spans="12:38" s="98" customFormat="1" x14ac:dyDescent="0.25">
      <c r="L184" s="35"/>
      <c r="M184" s="35"/>
      <c r="N184" s="35"/>
      <c r="O184" s="35"/>
      <c r="P184" s="35"/>
      <c r="R184" s="35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5"/>
      <c r="AL184" s="35"/>
    </row>
    <row r="185" spans="12:38" s="98" customFormat="1" x14ac:dyDescent="0.25">
      <c r="L185" s="35"/>
      <c r="M185" s="35"/>
      <c r="N185" s="35"/>
      <c r="O185" s="35"/>
      <c r="P185" s="35"/>
      <c r="R185" s="35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5"/>
      <c r="AL185" s="35"/>
    </row>
    <row r="186" spans="12:38" s="98" customFormat="1" x14ac:dyDescent="0.25">
      <c r="R186" s="35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98" customFormat="1" x14ac:dyDescent="0.25">
      <c r="R187" s="35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98" customFormat="1" x14ac:dyDescent="0.25">
      <c r="R188" s="35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98" customFormat="1" x14ac:dyDescent="0.25">
      <c r="R189" s="35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98" customFormat="1" x14ac:dyDescent="0.25">
      <c r="R190" s="35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98" customFormat="1" x14ac:dyDescent="0.25">
      <c r="R191" s="35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98" customFormat="1" x14ac:dyDescent="0.25">
      <c r="R192" s="35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98" customFormat="1" x14ac:dyDescent="0.25">
      <c r="R193" s="35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98" customFormat="1" x14ac:dyDescent="0.25">
      <c r="R194" s="35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98" customFormat="1" x14ac:dyDescent="0.25">
      <c r="R195" s="35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98" customFormat="1" x14ac:dyDescent="0.25">
      <c r="R196" s="35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98" customFormat="1" x14ac:dyDescent="0.25">
      <c r="R197" s="35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98" customFormat="1" x14ac:dyDescent="0.25">
      <c r="R198" s="35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98" customFormat="1" x14ac:dyDescent="0.25">
      <c r="R199" s="35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98" customFormat="1" x14ac:dyDescent="0.25">
      <c r="R200" s="35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98" customFormat="1" x14ac:dyDescent="0.25">
      <c r="R201" s="35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98" customFormat="1" x14ac:dyDescent="0.25">
      <c r="R202" s="35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98" customFormat="1" x14ac:dyDescent="0.25">
      <c r="R203" s="35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98" customFormat="1" x14ac:dyDescent="0.25">
      <c r="R204" s="35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98" customFormat="1" x14ac:dyDescent="0.25">
      <c r="R205" s="35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98" customFormat="1" x14ac:dyDescent="0.25">
      <c r="R206" s="35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98" customFormat="1" x14ac:dyDescent="0.25">
      <c r="R207" s="35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98" customFormat="1" x14ac:dyDescent="0.25">
      <c r="R208" s="35"/>
      <c r="S208" s="35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98" customFormat="1" x14ac:dyDescent="0.25">
      <c r="R209" s="35"/>
      <c r="S209" s="35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98" customFormat="1" x14ac:dyDescent="0.25">
      <c r="R210" s="35"/>
      <c r="S210" s="35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98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98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98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98" customFormat="1" ht="14.25" x14ac:dyDescent="0.2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2023-10-19T19:27:39Z</dcterms:modified>
</cp:coreProperties>
</file>